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\Desktop\"/>
    </mc:Choice>
  </mc:AlternateContent>
  <xr:revisionPtr revIDLastSave="0" documentId="8_{1EB7BA4E-D9DF-47F2-A98B-BB3CBAC91B3B}" xr6:coauthVersionLast="45" xr6:coauthVersionMax="45" xr10:uidLastSave="{00000000-0000-0000-0000-000000000000}"/>
  <bookViews>
    <workbookView xWindow="-110" yWindow="-110" windowWidth="19420" windowHeight="10420"/>
  </bookViews>
  <sheets>
    <sheet name="Eksempler" sheetId="1" r:id="rId1"/>
    <sheet name="Tast sel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2" l="1"/>
  <c r="J9" i="2"/>
  <c r="J8" i="2"/>
  <c r="B10" i="2"/>
  <c r="B9" i="2"/>
  <c r="B8" i="2"/>
  <c r="B11" i="2" s="1"/>
  <c r="B14" i="2" s="1"/>
  <c r="D14" i="2" s="1"/>
  <c r="J20" i="2"/>
  <c r="B20" i="2"/>
  <c r="J22" i="2"/>
  <c r="B22" i="2"/>
  <c r="J21" i="2"/>
  <c r="B21" i="2"/>
  <c r="J22" i="1"/>
  <c r="J21" i="1"/>
  <c r="J23" i="1" s="1"/>
  <c r="J25" i="1" s="1"/>
  <c r="L25" i="1" s="1"/>
  <c r="J15" i="1"/>
  <c r="L15" i="1" s="1"/>
  <c r="J8" i="1"/>
  <c r="L8" i="1" s="1"/>
  <c r="B15" i="1"/>
  <c r="D15" i="1" s="1"/>
  <c r="E15" i="1" s="1"/>
  <c r="F15" i="1" s="1"/>
  <c r="G16" i="1" s="1"/>
  <c r="B22" i="1"/>
  <c r="B21" i="1"/>
  <c r="B23" i="1"/>
  <c r="B25" i="1"/>
  <c r="D25" i="1"/>
  <c r="B8" i="1"/>
  <c r="D8" i="1"/>
  <c r="E25" i="1"/>
  <c r="F25" i="1"/>
  <c r="G26" i="1"/>
  <c r="E8" i="1"/>
  <c r="F8" i="1"/>
  <c r="G9" i="1"/>
  <c r="J11" i="2" l="1"/>
  <c r="J14" i="2" s="1"/>
  <c r="L14" i="2" s="1"/>
  <c r="M14" i="2" s="1"/>
  <c r="N14" i="2" s="1"/>
  <c r="O15" i="2" s="1"/>
  <c r="J23" i="2"/>
  <c r="J25" i="2" s="1"/>
  <c r="L25" i="2" s="1"/>
  <c r="M25" i="2" s="1"/>
  <c r="N25" i="2" s="1"/>
  <c r="O26" i="2" s="1"/>
  <c r="B23" i="2"/>
  <c r="B25" i="2" s="1"/>
  <c r="D25" i="2" s="1"/>
  <c r="E25" i="2" s="1"/>
  <c r="F25" i="2" s="1"/>
  <c r="G26" i="2" s="1"/>
  <c r="E14" i="2"/>
  <c r="F14" i="2" s="1"/>
  <c r="G15" i="2" s="1"/>
  <c r="M25" i="1"/>
  <c r="N25" i="1" s="1"/>
  <c r="O26" i="1" s="1"/>
  <c r="M15" i="1"/>
  <c r="N15" i="1" s="1"/>
  <c r="O16" i="1" s="1"/>
  <c r="M8" i="1"/>
  <c r="N8" i="1" s="1"/>
  <c r="O9" i="1" s="1"/>
</calcChain>
</file>

<file path=xl/comments1.xml><?xml version="1.0" encoding="utf-8"?>
<comments xmlns="http://schemas.openxmlformats.org/spreadsheetml/2006/main">
  <authors>
    <author>Marianne Hansen</author>
  </authors>
  <commentList>
    <comment ref="A8" authorId="0" shapeId="0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A9" authorId="0" shapeId="0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I9" authorId="0" shapeId="0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A10" authorId="0" shapeId="0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I10" authorId="0" shapeId="0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grundebløb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</commentList>
</comments>
</file>

<file path=xl/sharedStrings.xml><?xml version="1.0" encoding="utf-8"?>
<sst xmlns="http://schemas.openxmlformats.org/spreadsheetml/2006/main" count="110" uniqueCount="27">
  <si>
    <t>Merarbejde</t>
  </si>
  <si>
    <t xml:space="preserve">Grundløn </t>
  </si>
  <si>
    <t>og fleks.tillæg</t>
  </si>
  <si>
    <t>pr. time</t>
  </si>
  <si>
    <t>eks. 1</t>
  </si>
  <si>
    <t>eks. 2</t>
  </si>
  <si>
    <t>p-bidrag</t>
  </si>
  <si>
    <t xml:space="preserve">eget </t>
  </si>
  <si>
    <t>i alt</t>
  </si>
  <si>
    <t>tjeneste</t>
  </si>
  <si>
    <t>inkl.</t>
  </si>
  <si>
    <t>x 1,5</t>
  </si>
  <si>
    <t>Note: Inkl. tjeneste i weekend indtil kl. 18 og på hverdage indtil kl. 21</t>
  </si>
  <si>
    <t>Grundløn</t>
  </si>
  <si>
    <t xml:space="preserve">1. april </t>
  </si>
  <si>
    <t>(uden fleks.tillæg)</t>
  </si>
  <si>
    <t>eks. 3</t>
  </si>
  <si>
    <t>Overlæge ansat før 01.04.2021 eller med mindst 3 års anciennitet som overlæge</t>
  </si>
  <si>
    <t>Overlæge ansat efter 01.04.2021 med mindre end 3 års anciennitet som overlæge</t>
  </si>
  <si>
    <t>Ansat med vagt</t>
  </si>
  <si>
    <t>Ansat uden vagt</t>
  </si>
  <si>
    <t xml:space="preserve">Overlæge ansat før 01.04.2021 </t>
  </si>
  <si>
    <t>eller med mindst 3 års anciennitet som overlæge</t>
  </si>
  <si>
    <t xml:space="preserve">Overlæge ansat efter 01.04.2021 </t>
  </si>
  <si>
    <t>med mindre end 3 års anciennitet som overlæge</t>
  </si>
  <si>
    <t>(reguleringsprocent)</t>
  </si>
  <si>
    <t>Merarbejde pr.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</si>
</sst>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1" formatCode="_(* #,##0_);_(* \(#,##0\);_(* &quot;-&quot;??_);_(@_)"/>
  </numFmts>
  <fonts count="14" x14ac:knownFonts="1">
    <font>
      <sz val="10"/>
      <name val="Arial"/>
    </font>
    <font>
      <sz val="10"/>
      <name val="Arial"/>
    </font>
    <font>
      <sz val="8"/>
      <name val="Arial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71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6" fillId="0" borderId="0" xfId="0" applyFont="1"/>
    <xf numFmtId="17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1" fontId="3" fillId="0" borderId="0" xfId="2" applyNumberFormat="1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17" fontId="3" fillId="0" borderId="4" xfId="0" applyNumberFormat="1" applyFont="1" applyBorder="1"/>
    <xf numFmtId="2" fontId="3" fillId="0" borderId="0" xfId="0" applyNumberFormat="1" applyFont="1" applyBorder="1"/>
    <xf numFmtId="2" fontId="6" fillId="0" borderId="0" xfId="0" applyNumberFormat="1" applyFont="1" applyBorder="1"/>
    <xf numFmtId="0" fontId="5" fillId="0" borderId="5" xfId="0" applyFont="1" applyBorder="1"/>
    <xf numFmtId="17" fontId="3" fillId="0" borderId="6" xfId="0" applyNumberFormat="1" applyFont="1" applyBorder="1"/>
    <xf numFmtId="2" fontId="3" fillId="0" borderId="7" xfId="0" applyNumberFormat="1" applyFont="1" applyBorder="1"/>
    <xf numFmtId="0" fontId="3" fillId="0" borderId="7" xfId="0" applyFont="1" applyBorder="1"/>
    <xf numFmtId="2" fontId="6" fillId="0" borderId="8" xfId="0" applyNumberFormat="1" applyFont="1" applyBorder="1"/>
    <xf numFmtId="17" fontId="3" fillId="0" borderId="0" xfId="0" applyNumberFormat="1" applyFont="1" applyBorder="1"/>
    <xf numFmtId="171" fontId="3" fillId="0" borderId="4" xfId="2" applyFont="1" applyBorder="1"/>
    <xf numFmtId="171" fontId="3" fillId="0" borderId="0" xfId="2" applyFont="1" applyBorder="1"/>
    <xf numFmtId="171" fontId="3" fillId="0" borderId="6" xfId="2" applyFont="1" applyBorder="1"/>
    <xf numFmtId="171" fontId="3" fillId="0" borderId="7" xfId="2" applyFont="1" applyBorder="1"/>
    <xf numFmtId="171" fontId="3" fillId="0" borderId="0" xfId="0" applyNumberFormat="1" applyFont="1" applyBorder="1"/>
    <xf numFmtId="0" fontId="3" fillId="0" borderId="6" xfId="0" applyFont="1" applyBorder="1"/>
    <xf numFmtId="171" fontId="6" fillId="0" borderId="8" xfId="0" applyNumberFormat="1" applyFont="1" applyBorder="1"/>
    <xf numFmtId="0" fontId="7" fillId="0" borderId="0" xfId="0" applyFont="1"/>
    <xf numFmtId="3" fontId="5" fillId="0" borderId="9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181" fontId="3" fillId="0" borderId="4" xfId="2" applyNumberFormat="1" applyFont="1" applyBorder="1"/>
    <xf numFmtId="0" fontId="10" fillId="0" borderId="0" xfId="0" applyFont="1"/>
    <xf numFmtId="181" fontId="3" fillId="0" borderId="7" xfId="2" applyNumberFormat="1" applyFont="1" applyBorder="1"/>
    <xf numFmtId="0" fontId="0" fillId="0" borderId="7" xfId="0" applyBorder="1"/>
    <xf numFmtId="3" fontId="5" fillId="0" borderId="0" xfId="0" applyNumberFormat="1" applyFont="1" applyBorder="1"/>
    <xf numFmtId="0" fontId="0" fillId="0" borderId="0" xfId="0" applyBorder="1"/>
    <xf numFmtId="0" fontId="0" fillId="0" borderId="5" xfId="0" applyBorder="1"/>
    <xf numFmtId="181" fontId="3" fillId="0" borderId="6" xfId="2" applyNumberFormat="1" applyFont="1" applyBorder="1"/>
    <xf numFmtId="0" fontId="0" fillId="0" borderId="4" xfId="0" applyBorder="1"/>
    <xf numFmtId="0" fontId="0" fillId="0" borderId="6" xfId="0" applyBorder="1"/>
    <xf numFmtId="181" fontId="3" fillId="0" borderId="0" xfId="0" applyNumberFormat="1" applyFont="1" applyBorder="1"/>
    <xf numFmtId="0" fontId="3" fillId="3" borderId="2" xfId="0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3" fillId="3" borderId="0" xfId="0" applyFont="1" applyFill="1" applyBorder="1" applyAlignment="1">
      <alignment horizontal="center"/>
    </xf>
    <xf numFmtId="171" fontId="6" fillId="3" borderId="0" xfId="0" applyNumberFormat="1" applyFont="1" applyFill="1" applyBorder="1"/>
    <xf numFmtId="0" fontId="3" fillId="3" borderId="7" xfId="0" applyFont="1" applyFill="1" applyBorder="1"/>
    <xf numFmtId="0" fontId="4" fillId="3" borderId="2" xfId="1" applyFill="1" applyBorder="1"/>
    <xf numFmtId="0" fontId="4" fillId="3" borderId="0" xfId="1" applyFill="1" applyBorder="1"/>
    <xf numFmtId="0" fontId="13" fillId="3" borderId="0" xfId="1" applyFont="1" applyFill="1" applyBorder="1" applyAlignment="1">
      <alignment horizontal="center"/>
    </xf>
    <xf numFmtId="2" fontId="13" fillId="3" borderId="0" xfId="1" applyNumberFormat="1" applyFont="1" applyFill="1" applyBorder="1"/>
    <xf numFmtId="0" fontId="4" fillId="3" borderId="7" xfId="1" applyFill="1" applyBorder="1"/>
    <xf numFmtId="2" fontId="6" fillId="3" borderId="0" xfId="0" applyNumberFormat="1" applyFont="1" applyFill="1" applyBorder="1"/>
    <xf numFmtId="2" fontId="6" fillId="0" borderId="5" xfId="0" applyNumberFormat="1" applyFont="1" applyBorder="1"/>
    <xf numFmtId="17" fontId="3" fillId="0" borderId="4" xfId="0" applyNumberFormat="1" applyFont="1" applyFill="1" applyBorder="1"/>
    <xf numFmtId="2" fontId="3" fillId="0" borderId="0" xfId="0" applyNumberFormat="1" applyFont="1" applyFill="1" applyBorder="1"/>
    <xf numFmtId="0" fontId="3" fillId="0" borderId="0" xfId="0" applyFont="1" applyFill="1" applyBorder="1"/>
    <xf numFmtId="2" fontId="6" fillId="0" borderId="5" xfId="0" applyNumberFormat="1" applyFont="1" applyFill="1" applyBorder="1"/>
  </cellXfs>
  <cellStyles count="3">
    <cellStyle name="20 % - Farve4" xfId="1" builtinId="42"/>
    <cellStyle name="K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C1" workbookViewId="0">
      <selection activeCell="C8" sqref="C8"/>
    </sheetView>
  </sheetViews>
  <sheetFormatPr defaultRowHeight="12.5" x14ac:dyDescent="0.25"/>
  <cols>
    <col min="1" max="1" width="22.26953125" customWidth="1"/>
    <col min="2" max="2" width="21" bestFit="1" customWidth="1"/>
    <col min="3" max="3" width="9.36328125" bestFit="1" customWidth="1"/>
    <col min="4" max="4" width="14.26953125" bestFit="1" customWidth="1"/>
    <col min="5" max="5" width="14.54296875" bestFit="1" customWidth="1"/>
    <col min="6" max="7" width="14.26953125" bestFit="1" customWidth="1"/>
    <col min="9" max="9" width="15.6328125" customWidth="1"/>
    <col min="10" max="10" width="13.26953125" bestFit="1" customWidth="1"/>
    <col min="12" max="12" width="9" bestFit="1" customWidth="1"/>
    <col min="14" max="15" width="9" bestFit="1" customWidth="1"/>
  </cols>
  <sheetData>
    <row r="1" spans="1:21" ht="15.5" x14ac:dyDescent="0.35">
      <c r="A1" s="2" t="s">
        <v>0</v>
      </c>
      <c r="B1" s="3" t="s">
        <v>14</v>
      </c>
      <c r="C1" s="4">
        <v>2021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5" x14ac:dyDescent="0.35">
      <c r="A2" s="2"/>
      <c r="B2" s="3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5" x14ac:dyDescent="0.35">
      <c r="A3" s="29" t="s">
        <v>17</v>
      </c>
      <c r="B3" s="1"/>
      <c r="C3" s="1"/>
      <c r="D3" s="1"/>
      <c r="E3" s="1"/>
      <c r="F3" s="1"/>
      <c r="G3" s="1"/>
      <c r="H3" s="1"/>
      <c r="I3" s="29" t="s">
        <v>18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5" x14ac:dyDescent="0.35">
      <c r="A4" s="5" t="s">
        <v>4</v>
      </c>
      <c r="B4" s="6"/>
      <c r="C4" s="6"/>
      <c r="D4" s="6"/>
      <c r="E4" s="6"/>
      <c r="F4" s="43"/>
      <c r="G4" s="7"/>
      <c r="H4" s="1"/>
      <c r="I4" s="5" t="s">
        <v>4</v>
      </c>
      <c r="J4" s="6"/>
      <c r="K4" s="6"/>
      <c r="L4" s="6"/>
      <c r="M4" s="6"/>
      <c r="N4" s="43"/>
      <c r="O4" s="7"/>
      <c r="P4" s="1"/>
      <c r="Q4" s="1"/>
      <c r="R4" s="1"/>
      <c r="S4" s="1"/>
      <c r="T4" s="1"/>
      <c r="U4" s="1"/>
    </row>
    <row r="5" spans="1:21" ht="15.5" x14ac:dyDescent="0.35">
      <c r="A5" s="8" t="s">
        <v>1</v>
      </c>
      <c r="B5" s="9">
        <v>800702</v>
      </c>
      <c r="C5" s="10"/>
      <c r="D5" s="10"/>
      <c r="E5" s="10"/>
      <c r="F5" s="44"/>
      <c r="G5" s="11"/>
      <c r="H5" s="1"/>
      <c r="I5" s="8" t="s">
        <v>1</v>
      </c>
      <c r="J5" s="9">
        <v>768868</v>
      </c>
      <c r="K5" s="10"/>
      <c r="L5" s="10"/>
      <c r="M5" s="10"/>
      <c r="N5" s="44"/>
      <c r="O5" s="11"/>
      <c r="P5" s="1"/>
      <c r="Q5" s="1"/>
      <c r="R5" s="1"/>
      <c r="S5" s="1"/>
      <c r="T5" s="1"/>
      <c r="U5" s="1"/>
    </row>
    <row r="6" spans="1:21" ht="15.5" x14ac:dyDescent="0.35">
      <c r="A6" s="8" t="s">
        <v>2</v>
      </c>
      <c r="B6" s="10"/>
      <c r="C6" s="10"/>
      <c r="D6" s="10"/>
      <c r="E6" s="10" t="s">
        <v>7</v>
      </c>
      <c r="F6" s="44"/>
      <c r="G6" s="11" t="s">
        <v>10</v>
      </c>
      <c r="H6" s="1"/>
      <c r="I6" s="8" t="s">
        <v>2</v>
      </c>
      <c r="J6" s="10"/>
      <c r="K6" s="10"/>
      <c r="L6" s="10"/>
      <c r="M6" s="10" t="s">
        <v>7</v>
      </c>
      <c r="N6" s="44"/>
      <c r="O6" s="11" t="s">
        <v>10</v>
      </c>
      <c r="P6" s="1"/>
      <c r="Q6" s="1"/>
      <c r="R6" s="1"/>
      <c r="S6" s="1"/>
      <c r="T6" s="1"/>
      <c r="U6" s="1"/>
    </row>
    <row r="7" spans="1:21" ht="15.5" x14ac:dyDescent="0.35">
      <c r="A7" s="8"/>
      <c r="B7" s="10"/>
      <c r="C7" s="10"/>
      <c r="D7" s="12" t="s">
        <v>11</v>
      </c>
      <c r="E7" s="10" t="s">
        <v>6</v>
      </c>
      <c r="F7" s="44" t="s">
        <v>8</v>
      </c>
      <c r="G7" s="11" t="s">
        <v>9</v>
      </c>
      <c r="H7" s="1"/>
      <c r="I7" s="8"/>
      <c r="J7" s="10"/>
      <c r="K7" s="10"/>
      <c r="L7" s="12" t="s">
        <v>11</v>
      </c>
      <c r="M7" s="10" t="s">
        <v>6</v>
      </c>
      <c r="N7" s="44" t="s">
        <v>8</v>
      </c>
      <c r="O7" s="11" t="s">
        <v>9</v>
      </c>
      <c r="P7" s="1"/>
      <c r="Q7" s="1"/>
      <c r="R7" s="1"/>
      <c r="S7" s="1"/>
      <c r="T7" s="1"/>
      <c r="U7" s="1"/>
    </row>
    <row r="8" spans="1:21" ht="15.5" x14ac:dyDescent="0.35">
      <c r="A8" s="13" t="s">
        <v>3</v>
      </c>
      <c r="B8" s="14">
        <f>B5/1924</f>
        <v>416.16528066528065</v>
      </c>
      <c r="C8" s="10"/>
      <c r="D8" s="14">
        <f>B8*1.5</f>
        <v>624.24792099792103</v>
      </c>
      <c r="E8" s="14">
        <f>D8*0.1888/3</f>
        <v>39.286002494802496</v>
      </c>
      <c r="F8" s="54">
        <f>SUM(D8:E8)</f>
        <v>663.53392349272349</v>
      </c>
      <c r="G8" s="16">
        <v>199.67</v>
      </c>
      <c r="H8" s="1"/>
      <c r="I8" s="13" t="s">
        <v>3</v>
      </c>
      <c r="J8" s="14">
        <f>J5/1924</f>
        <v>399.61954261954264</v>
      </c>
      <c r="K8" s="10"/>
      <c r="L8" s="14">
        <f>J8*1.5</f>
        <v>599.42931392931393</v>
      </c>
      <c r="M8" s="14">
        <f>L8*0.1888/3</f>
        <v>37.724084823284819</v>
      </c>
      <c r="N8" s="54">
        <f>SUM(L8:M8)</f>
        <v>637.15339875259872</v>
      </c>
      <c r="O8" s="16">
        <v>199.67</v>
      </c>
      <c r="P8" s="1"/>
      <c r="Q8" s="1"/>
      <c r="R8" s="1"/>
      <c r="S8" s="1"/>
      <c r="T8" s="1"/>
      <c r="U8" s="1"/>
    </row>
    <row r="9" spans="1:21" ht="15.5" x14ac:dyDescent="0.35">
      <c r="A9" s="17"/>
      <c r="B9" s="18"/>
      <c r="C9" s="19"/>
      <c r="D9" s="19"/>
      <c r="E9" s="19"/>
      <c r="F9" s="48"/>
      <c r="G9" s="20">
        <f>SUM(F8:G8)</f>
        <v>863.20392349272345</v>
      </c>
      <c r="H9" s="1"/>
      <c r="I9" s="17"/>
      <c r="J9" s="18"/>
      <c r="K9" s="19"/>
      <c r="L9" s="19"/>
      <c r="M9" s="19"/>
      <c r="N9" s="48"/>
      <c r="O9" s="20">
        <f>SUM(N8:O8)</f>
        <v>836.82339875259868</v>
      </c>
      <c r="P9" s="1"/>
      <c r="Q9" s="1"/>
      <c r="R9" s="1"/>
      <c r="S9" s="1"/>
      <c r="T9" s="1"/>
      <c r="U9" s="1"/>
    </row>
    <row r="10" spans="1:21" ht="15.5" x14ac:dyDescent="0.35">
      <c r="A10" s="21"/>
      <c r="B10" s="14"/>
      <c r="C10" s="10"/>
      <c r="D10" s="10"/>
      <c r="E10" s="10"/>
      <c r="F10" s="10"/>
      <c r="G10" s="15"/>
      <c r="H10" s="1"/>
      <c r="I10" s="21"/>
      <c r="J10" s="14"/>
      <c r="K10" s="10"/>
      <c r="L10" s="10"/>
      <c r="M10" s="10"/>
      <c r="N10" s="10"/>
      <c r="O10" s="15"/>
      <c r="P10" s="1"/>
      <c r="Q10" s="1"/>
      <c r="R10" s="1"/>
      <c r="S10" s="1"/>
      <c r="T10" s="1"/>
      <c r="U10" s="1"/>
    </row>
    <row r="11" spans="1:21" ht="16" thickBot="1" x14ac:dyDescent="0.4">
      <c r="A11" s="5" t="s">
        <v>5</v>
      </c>
      <c r="B11" s="6"/>
      <c r="C11" s="6"/>
      <c r="D11" s="6"/>
      <c r="E11" s="6"/>
      <c r="F11" s="43"/>
      <c r="G11" s="7"/>
      <c r="H11" s="1"/>
      <c r="I11" s="5" t="s">
        <v>5</v>
      </c>
      <c r="J11" s="6"/>
      <c r="K11" s="6"/>
      <c r="L11" s="6"/>
      <c r="M11" s="6"/>
      <c r="N11" s="43"/>
      <c r="O11" s="7"/>
      <c r="P11" s="1"/>
      <c r="Q11" s="1"/>
      <c r="R11" s="1"/>
      <c r="S11" s="1"/>
      <c r="T11" s="1"/>
      <c r="U11" s="1"/>
    </row>
    <row r="12" spans="1:21" ht="16" thickBot="1" x14ac:dyDescent="0.4">
      <c r="A12" s="8" t="s">
        <v>1</v>
      </c>
      <c r="B12" s="9">
        <v>783160</v>
      </c>
      <c r="C12" s="10"/>
      <c r="D12" s="10"/>
      <c r="E12" s="10"/>
      <c r="F12" s="44"/>
      <c r="G12" s="11"/>
      <c r="H12" s="1"/>
      <c r="I12" s="8" t="s">
        <v>1</v>
      </c>
      <c r="J12" s="30">
        <v>751326</v>
      </c>
      <c r="K12" s="10"/>
      <c r="L12" s="10"/>
      <c r="M12" s="10"/>
      <c r="N12" s="44"/>
      <c r="O12" s="11"/>
      <c r="P12" s="1"/>
      <c r="Q12" s="1"/>
      <c r="R12" s="1"/>
      <c r="S12" s="1"/>
      <c r="T12" s="1"/>
      <c r="U12" s="1"/>
    </row>
    <row r="13" spans="1:21" ht="15.5" x14ac:dyDescent="0.35">
      <c r="A13" s="8" t="s">
        <v>15</v>
      </c>
      <c r="B13" s="10"/>
      <c r="C13" s="10"/>
      <c r="D13" s="10"/>
      <c r="E13" s="10" t="s">
        <v>7</v>
      </c>
      <c r="F13" s="44"/>
      <c r="G13" s="11" t="s">
        <v>10</v>
      </c>
      <c r="H13" s="1"/>
      <c r="I13" s="8" t="s">
        <v>15</v>
      </c>
      <c r="J13" s="10"/>
      <c r="K13" s="10"/>
      <c r="L13" s="10"/>
      <c r="M13" s="10" t="s">
        <v>7</v>
      </c>
      <c r="N13" s="44"/>
      <c r="O13" s="11" t="s">
        <v>10</v>
      </c>
      <c r="P13" s="1"/>
      <c r="Q13" s="1"/>
      <c r="R13" s="1"/>
      <c r="S13" s="1"/>
      <c r="T13" s="1"/>
      <c r="U13" s="1"/>
    </row>
    <row r="14" spans="1:21" ht="15.5" x14ac:dyDescent="0.35">
      <c r="A14" s="8"/>
      <c r="B14" s="10"/>
      <c r="C14" s="10"/>
      <c r="D14" s="12" t="s">
        <v>11</v>
      </c>
      <c r="E14" s="10" t="s">
        <v>6</v>
      </c>
      <c r="F14" s="44" t="s">
        <v>8</v>
      </c>
      <c r="G14" s="11" t="s">
        <v>9</v>
      </c>
      <c r="H14" s="1"/>
      <c r="I14" s="8"/>
      <c r="J14" s="10"/>
      <c r="K14" s="10"/>
      <c r="L14" s="12" t="s">
        <v>11</v>
      </c>
      <c r="M14" s="10" t="s">
        <v>6</v>
      </c>
      <c r="N14" s="44" t="s">
        <v>8</v>
      </c>
      <c r="O14" s="11" t="s">
        <v>9</v>
      </c>
      <c r="P14" s="1"/>
      <c r="Q14" s="1"/>
      <c r="R14" s="1"/>
      <c r="S14" s="1"/>
      <c r="T14" s="1"/>
      <c r="U14" s="1"/>
    </row>
    <row r="15" spans="1:21" ht="15.5" x14ac:dyDescent="0.35">
      <c r="A15" s="13" t="s">
        <v>3</v>
      </c>
      <c r="B15" s="14">
        <f>B12/1924</f>
        <v>407.04781704781703</v>
      </c>
      <c r="C15" s="10"/>
      <c r="D15" s="14">
        <f>B15*1.5</f>
        <v>610.57172557172555</v>
      </c>
      <c r="E15" s="14">
        <f>D15*0.1888/3</f>
        <v>38.425313929313923</v>
      </c>
      <c r="F15" s="54">
        <f>SUM(D15:E15)</f>
        <v>648.99703950103947</v>
      </c>
      <c r="G15" s="16">
        <v>199.67</v>
      </c>
      <c r="H15" s="1"/>
      <c r="I15" s="13" t="s">
        <v>3</v>
      </c>
      <c r="J15" s="14">
        <f>J12/1924</f>
        <v>390.50207900207903</v>
      </c>
      <c r="K15" s="10"/>
      <c r="L15" s="14">
        <f>J15*1.5</f>
        <v>585.75311850311857</v>
      </c>
      <c r="M15" s="14">
        <f>L15*0.1888/3</f>
        <v>36.863396257796261</v>
      </c>
      <c r="N15" s="54">
        <f>SUM(L15:M15)</f>
        <v>622.61651476091481</v>
      </c>
      <c r="O15" s="16">
        <v>199.67</v>
      </c>
      <c r="P15" s="1"/>
      <c r="Q15" s="1"/>
      <c r="R15" s="1"/>
      <c r="S15" s="1"/>
      <c r="T15" s="1"/>
      <c r="U15" s="1"/>
    </row>
    <row r="16" spans="1:21" ht="15.5" x14ac:dyDescent="0.35">
      <c r="A16" s="17"/>
      <c r="B16" s="18"/>
      <c r="C16" s="19"/>
      <c r="D16" s="19"/>
      <c r="E16" s="19"/>
      <c r="F16" s="48"/>
      <c r="G16" s="20">
        <f>SUM(F15:G15)</f>
        <v>848.66703950103943</v>
      </c>
      <c r="H16" s="1"/>
      <c r="I16" s="17"/>
      <c r="J16" s="18"/>
      <c r="K16" s="19"/>
      <c r="L16" s="19"/>
      <c r="M16" s="19"/>
      <c r="N16" s="48"/>
      <c r="O16" s="20">
        <f>SUM(N15:O15)</f>
        <v>822.28651476091477</v>
      </c>
      <c r="P16" s="1"/>
      <c r="Q16" s="1"/>
      <c r="R16" s="1"/>
      <c r="S16" s="1"/>
      <c r="T16" s="1"/>
      <c r="U16" s="1"/>
    </row>
    <row r="17" spans="1:21" ht="15.5" x14ac:dyDescent="0.35">
      <c r="A17" s="56"/>
      <c r="B17" s="57"/>
      <c r="C17" s="58"/>
      <c r="D17" s="58"/>
      <c r="E17" s="58"/>
      <c r="F17" s="58"/>
      <c r="G17" s="59"/>
      <c r="H17" s="1"/>
      <c r="I17" s="13"/>
      <c r="J17" s="14"/>
      <c r="K17" s="10"/>
      <c r="L17" s="10"/>
      <c r="M17" s="10"/>
      <c r="N17" s="10"/>
      <c r="O17" s="55"/>
      <c r="P17" s="1"/>
      <c r="Q17" s="1"/>
      <c r="R17" s="1"/>
      <c r="S17" s="1"/>
      <c r="T17" s="1"/>
      <c r="U17" s="1"/>
    </row>
    <row r="18" spans="1:21" ht="15.5" x14ac:dyDescent="0.35">
      <c r="A18" s="5" t="s">
        <v>16</v>
      </c>
      <c r="B18" s="6"/>
      <c r="C18" s="6"/>
      <c r="D18" s="6"/>
      <c r="E18" s="6"/>
      <c r="F18" s="43"/>
      <c r="G18" s="7"/>
      <c r="H18" s="1"/>
      <c r="I18" s="5" t="s">
        <v>16</v>
      </c>
      <c r="J18" s="6"/>
      <c r="K18" s="6"/>
      <c r="L18" s="6"/>
      <c r="M18" s="6"/>
      <c r="N18" s="43"/>
      <c r="O18" s="7"/>
      <c r="P18" s="1"/>
      <c r="Q18" s="1"/>
      <c r="R18" s="1"/>
      <c r="S18" s="1"/>
      <c r="T18" s="1"/>
      <c r="U18" s="1"/>
    </row>
    <row r="19" spans="1:21" ht="15.5" x14ac:dyDescent="0.35">
      <c r="A19" s="8">
        <v>1.061123</v>
      </c>
      <c r="B19" s="10"/>
      <c r="C19" s="10"/>
      <c r="D19" s="10"/>
      <c r="E19" s="10"/>
      <c r="F19" s="44"/>
      <c r="G19" s="11"/>
      <c r="H19" s="1"/>
      <c r="I19" s="8">
        <v>1.061123</v>
      </c>
      <c r="J19" s="10"/>
      <c r="K19" s="10"/>
      <c r="L19" s="10"/>
      <c r="M19" s="10"/>
      <c r="N19" s="44"/>
      <c r="O19" s="11"/>
      <c r="P19" s="1"/>
      <c r="Q19" s="1"/>
      <c r="R19" s="1"/>
      <c r="S19" s="1"/>
      <c r="T19" s="1"/>
      <c r="U19" s="1"/>
    </row>
    <row r="20" spans="1:21" ht="15.5" x14ac:dyDescent="0.35">
      <c r="A20" s="8" t="s">
        <v>13</v>
      </c>
      <c r="B20" s="36">
        <v>783160</v>
      </c>
      <c r="C20" s="10"/>
      <c r="D20" s="10"/>
      <c r="E20" s="10"/>
      <c r="F20" s="44"/>
      <c r="G20" s="11"/>
      <c r="H20" s="1"/>
      <c r="I20" s="8" t="s">
        <v>13</v>
      </c>
      <c r="J20" s="36">
        <v>751326</v>
      </c>
      <c r="K20" s="10"/>
      <c r="L20" s="10"/>
      <c r="M20" s="10"/>
      <c r="N20" s="44"/>
      <c r="O20" s="11"/>
      <c r="P20" s="1"/>
      <c r="Q20" s="1"/>
      <c r="R20" s="1"/>
      <c r="S20" s="1"/>
      <c r="T20" s="1"/>
      <c r="U20" s="1"/>
    </row>
    <row r="21" spans="1:21" ht="15.5" x14ac:dyDescent="0.35">
      <c r="A21" s="22">
        <v>25000</v>
      </c>
      <c r="B21" s="23">
        <f>A21*A19</f>
        <v>26528.075000000001</v>
      </c>
      <c r="C21" s="23"/>
      <c r="D21" s="37"/>
      <c r="E21" s="37"/>
      <c r="F21" s="45"/>
      <c r="G21" s="38"/>
      <c r="H21" s="1"/>
      <c r="I21" s="22">
        <v>25000</v>
      </c>
      <c r="J21" s="23">
        <f>I21*I19</f>
        <v>26528.075000000001</v>
      </c>
      <c r="K21" s="23"/>
      <c r="L21" s="37"/>
      <c r="M21" s="37"/>
      <c r="N21" s="45"/>
      <c r="O21" s="38"/>
      <c r="P21" s="1"/>
      <c r="Q21" s="1"/>
      <c r="R21" s="1"/>
      <c r="S21" s="1"/>
      <c r="T21" s="1"/>
      <c r="U21" s="1"/>
    </row>
    <row r="22" spans="1:21" ht="15.5" x14ac:dyDescent="0.35">
      <c r="A22" s="24">
        <v>30000</v>
      </c>
      <c r="B22" s="25">
        <f>A22*A19</f>
        <v>31833.690000000002</v>
      </c>
      <c r="C22" s="23"/>
      <c r="D22" s="37"/>
      <c r="E22" s="37"/>
      <c r="F22" s="45"/>
      <c r="G22" s="38"/>
      <c r="H22" s="1"/>
      <c r="I22" s="24">
        <v>30000</v>
      </c>
      <c r="J22" s="25">
        <f>I22*I19</f>
        <v>31833.690000000002</v>
      </c>
      <c r="K22" s="23"/>
      <c r="L22" s="37"/>
      <c r="M22" s="37"/>
      <c r="N22" s="45"/>
      <c r="O22" s="38"/>
      <c r="P22" s="1"/>
      <c r="Q22" s="1"/>
      <c r="R22" s="1"/>
      <c r="S22" s="1"/>
      <c r="T22" s="1"/>
      <c r="U22" s="1"/>
    </row>
    <row r="23" spans="1:21" ht="15.5" x14ac:dyDescent="0.35">
      <c r="A23" s="22"/>
      <c r="B23" s="23">
        <f>SUM(B20:B22)</f>
        <v>841521.7649999999</v>
      </c>
      <c r="C23" s="23"/>
      <c r="D23" s="10"/>
      <c r="E23" s="10" t="s">
        <v>7</v>
      </c>
      <c r="F23" s="44"/>
      <c r="G23" s="11" t="s">
        <v>10</v>
      </c>
      <c r="H23" s="1"/>
      <c r="I23" s="22"/>
      <c r="J23" s="23">
        <f>SUM(J20:J22)</f>
        <v>809687.7649999999</v>
      </c>
      <c r="K23" s="23"/>
      <c r="L23" s="10"/>
      <c r="M23" s="10" t="s">
        <v>7</v>
      </c>
      <c r="N23" s="44"/>
      <c r="O23" s="11" t="s">
        <v>10</v>
      </c>
      <c r="P23" s="1"/>
      <c r="Q23" s="1"/>
      <c r="R23" s="1"/>
      <c r="S23" s="1"/>
      <c r="T23" s="1"/>
      <c r="U23" s="1"/>
    </row>
    <row r="24" spans="1:21" ht="15.5" x14ac:dyDescent="0.35">
      <c r="A24" s="22"/>
      <c r="B24" s="23"/>
      <c r="C24" s="23"/>
      <c r="D24" s="12" t="s">
        <v>11</v>
      </c>
      <c r="E24" s="10" t="s">
        <v>6</v>
      </c>
      <c r="F24" s="44" t="s">
        <v>8</v>
      </c>
      <c r="G24" s="11" t="s">
        <v>9</v>
      </c>
      <c r="H24" s="1"/>
      <c r="I24" s="22"/>
      <c r="J24" s="23"/>
      <c r="K24" s="23"/>
      <c r="L24" s="12" t="s">
        <v>11</v>
      </c>
      <c r="M24" s="10" t="s">
        <v>6</v>
      </c>
      <c r="N24" s="44" t="s">
        <v>8</v>
      </c>
      <c r="O24" s="11" t="s">
        <v>9</v>
      </c>
      <c r="P24" s="1"/>
      <c r="Q24" s="1"/>
      <c r="R24" s="1"/>
      <c r="S24" s="1"/>
      <c r="T24" s="1"/>
      <c r="U24" s="1"/>
    </row>
    <row r="25" spans="1:21" ht="15.5" x14ac:dyDescent="0.35">
      <c r="A25" s="8" t="s">
        <v>3</v>
      </c>
      <c r="B25" s="26">
        <f>B23/1924</f>
        <v>437.38137474012467</v>
      </c>
      <c r="C25" s="10"/>
      <c r="D25" s="26">
        <f>B25*1.5</f>
        <v>656.07206211018706</v>
      </c>
      <c r="E25" s="26">
        <f>D25*0.1888/3</f>
        <v>41.288801775467768</v>
      </c>
      <c r="F25" s="47">
        <f>SUM(D25:E25)</f>
        <v>697.36086388565479</v>
      </c>
      <c r="G25" s="16">
        <v>199.67</v>
      </c>
      <c r="H25" s="1"/>
      <c r="I25" s="8" t="s">
        <v>3</v>
      </c>
      <c r="J25" s="26">
        <f>J23/1924</f>
        <v>420.83563669438666</v>
      </c>
      <c r="K25" s="10"/>
      <c r="L25" s="26">
        <f>J25*1.5</f>
        <v>631.25345504157997</v>
      </c>
      <c r="M25" s="26">
        <f>L25*0.1888/3</f>
        <v>39.726884103950098</v>
      </c>
      <c r="N25" s="47">
        <f>SUM(L25:M25)</f>
        <v>670.98033914553002</v>
      </c>
      <c r="O25" s="16">
        <v>199.67</v>
      </c>
      <c r="P25" s="1"/>
      <c r="Q25" s="1"/>
      <c r="R25" s="1"/>
      <c r="S25" s="1"/>
      <c r="T25" s="1"/>
      <c r="U25" s="1"/>
    </row>
    <row r="26" spans="1:21" ht="15.5" x14ac:dyDescent="0.35">
      <c r="A26" s="27"/>
      <c r="B26" s="19"/>
      <c r="C26" s="19"/>
      <c r="D26" s="19"/>
      <c r="E26" s="19"/>
      <c r="F26" s="48"/>
      <c r="G26" s="28">
        <f>SUM(F25:G25)</f>
        <v>897.03086388565475</v>
      </c>
      <c r="H26" s="1"/>
      <c r="I26" s="27"/>
      <c r="J26" s="19"/>
      <c r="K26" s="19"/>
      <c r="L26" s="19"/>
      <c r="M26" s="19"/>
      <c r="N26" s="48"/>
      <c r="O26" s="28">
        <f>SUM(N25:O25)</f>
        <v>870.65033914552998</v>
      </c>
      <c r="P26" s="1"/>
      <c r="Q26" s="1"/>
      <c r="R26" s="1"/>
      <c r="S26" s="1"/>
      <c r="T26" s="1"/>
      <c r="U26" s="1"/>
    </row>
    <row r="27" spans="1:21" ht="15.5" x14ac:dyDescent="0.35">
      <c r="A27" s="1" t="s">
        <v>12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"/>
  <sheetViews>
    <sheetView topLeftCell="A7" workbookViewId="0">
      <selection activeCell="D9" sqref="D9"/>
    </sheetView>
  </sheetViews>
  <sheetFormatPr defaultRowHeight="12.5" x14ac:dyDescent="0.25"/>
  <cols>
    <col min="1" max="1" width="15" customWidth="1"/>
    <col min="2" max="2" width="13.26953125" bestFit="1" customWidth="1"/>
    <col min="4" max="4" width="9" bestFit="1" customWidth="1"/>
    <col min="6" max="7" width="9" bestFit="1" customWidth="1"/>
    <col min="9" max="9" width="14" customWidth="1"/>
    <col min="10" max="10" width="13.26953125" bestFit="1" customWidth="1"/>
    <col min="12" max="12" width="9" bestFit="1" customWidth="1"/>
    <col min="14" max="15" width="9" bestFit="1" customWidth="1"/>
  </cols>
  <sheetData>
    <row r="1" spans="1:16" ht="17.5" x14ac:dyDescent="0.35">
      <c r="A1" s="33" t="s">
        <v>21</v>
      </c>
      <c r="B1" s="1"/>
      <c r="C1" s="1"/>
      <c r="D1" s="1"/>
      <c r="E1" s="1"/>
      <c r="F1" s="1"/>
      <c r="G1" s="1"/>
      <c r="H1" s="1"/>
      <c r="I1" s="33" t="s">
        <v>23</v>
      </c>
      <c r="J1" s="1"/>
      <c r="K1" s="1"/>
      <c r="L1" s="1"/>
      <c r="M1" s="1"/>
      <c r="N1" s="1"/>
      <c r="O1" s="1"/>
      <c r="P1" s="1"/>
    </row>
    <row r="2" spans="1:16" ht="17.5" x14ac:dyDescent="0.35">
      <c r="A2" s="33" t="s">
        <v>22</v>
      </c>
      <c r="B2" s="1"/>
      <c r="C2" s="1"/>
      <c r="D2" s="1"/>
      <c r="E2" s="1"/>
      <c r="F2" s="1"/>
      <c r="G2" s="1"/>
      <c r="H2" s="1"/>
      <c r="I2" s="33" t="s">
        <v>24</v>
      </c>
      <c r="J2" s="1"/>
      <c r="K2" s="1"/>
      <c r="L2" s="1"/>
      <c r="M2" s="1"/>
      <c r="N2" s="1"/>
      <c r="O2" s="1"/>
      <c r="P2" s="1"/>
    </row>
    <row r="3" spans="1:16" ht="17.5" x14ac:dyDescent="0.35">
      <c r="A3" s="33"/>
      <c r="B3" s="1"/>
      <c r="C3" s="1"/>
      <c r="D3" s="1"/>
      <c r="E3" s="1"/>
      <c r="F3" s="1"/>
      <c r="G3" s="1"/>
      <c r="H3" s="1"/>
      <c r="I3" s="33"/>
      <c r="J3" s="1"/>
      <c r="K3" s="1"/>
      <c r="L3" s="1"/>
      <c r="M3" s="1"/>
      <c r="N3" s="1"/>
      <c r="O3" s="1"/>
      <c r="P3" s="1"/>
    </row>
    <row r="4" spans="1:16" ht="17.5" x14ac:dyDescent="0.35">
      <c r="A4" s="33" t="s">
        <v>26</v>
      </c>
      <c r="B4" s="1"/>
      <c r="C4" s="1"/>
      <c r="D4" s="1"/>
      <c r="E4" s="1"/>
      <c r="F4" s="1"/>
      <c r="G4" s="1"/>
      <c r="H4" s="1"/>
      <c r="I4" s="33" t="s">
        <v>26</v>
      </c>
      <c r="J4" s="1"/>
      <c r="K4" s="1"/>
      <c r="L4" s="1"/>
      <c r="M4" s="1"/>
      <c r="N4" s="1"/>
      <c r="O4" s="1"/>
      <c r="P4" s="1"/>
    </row>
    <row r="5" spans="1:16" ht="15.5" x14ac:dyDescent="0.35">
      <c r="A5" s="5" t="s">
        <v>20</v>
      </c>
      <c r="B5" s="6"/>
      <c r="C5" s="6"/>
      <c r="D5" s="6"/>
      <c r="E5" s="6"/>
      <c r="F5" s="49"/>
      <c r="G5" s="7"/>
      <c r="H5" s="1"/>
      <c r="I5" s="5" t="s">
        <v>20</v>
      </c>
      <c r="J5" s="6"/>
      <c r="K5" s="6"/>
      <c r="L5" s="6"/>
      <c r="M5" s="6"/>
      <c r="N5" s="43"/>
      <c r="O5" s="7"/>
      <c r="P5" s="1"/>
    </row>
    <row r="6" spans="1:16" ht="15.5" x14ac:dyDescent="0.35">
      <c r="A6" s="8">
        <v>1.061123</v>
      </c>
      <c r="B6" s="10" t="s">
        <v>25</v>
      </c>
      <c r="C6" s="10"/>
      <c r="D6" s="10"/>
      <c r="E6" s="10"/>
      <c r="F6" s="50"/>
      <c r="G6" s="11"/>
      <c r="H6" s="1"/>
      <c r="I6" s="8">
        <v>1.061123</v>
      </c>
      <c r="J6" s="10" t="s">
        <v>25</v>
      </c>
      <c r="K6" s="10"/>
      <c r="L6" s="10"/>
      <c r="M6" s="10"/>
      <c r="N6" s="44"/>
      <c r="O6" s="11"/>
      <c r="P6" s="1"/>
    </row>
    <row r="7" spans="1:16" ht="15.5" x14ac:dyDescent="0.35">
      <c r="A7" s="32" t="s">
        <v>1</v>
      </c>
      <c r="B7" s="9">
        <v>800702</v>
      </c>
      <c r="C7" s="10"/>
      <c r="D7" s="10"/>
      <c r="E7" s="10"/>
      <c r="F7" s="50"/>
      <c r="G7" s="11"/>
      <c r="H7" s="1"/>
      <c r="I7" s="8" t="s">
        <v>1</v>
      </c>
      <c r="J7" s="9">
        <v>768868</v>
      </c>
      <c r="K7" s="10"/>
      <c r="L7" s="10"/>
      <c r="M7" s="10"/>
      <c r="N7" s="44"/>
      <c r="O7" s="11"/>
      <c r="P7" s="1"/>
    </row>
    <row r="8" spans="1:16" ht="15.5" x14ac:dyDescent="0.35">
      <c r="A8" s="32"/>
      <c r="B8" s="9">
        <f>A8*A6</f>
        <v>0</v>
      </c>
      <c r="C8" s="37"/>
      <c r="D8" s="37"/>
      <c r="E8" s="37"/>
      <c r="F8" s="50"/>
      <c r="G8" s="38"/>
      <c r="H8" s="1"/>
      <c r="I8" s="40"/>
      <c r="J8" s="37">
        <f>I8*A6</f>
        <v>0</v>
      </c>
      <c r="K8" s="37"/>
      <c r="L8" s="37"/>
      <c r="M8" s="37"/>
      <c r="N8" s="45"/>
      <c r="O8" s="38"/>
      <c r="P8" s="1"/>
    </row>
    <row r="9" spans="1:16" ht="15.5" x14ac:dyDescent="0.35">
      <c r="A9" s="32"/>
      <c r="B9" s="9">
        <f>A9*A6</f>
        <v>0</v>
      </c>
      <c r="C9" s="37"/>
      <c r="D9" s="37"/>
      <c r="E9" s="37"/>
      <c r="F9" s="50"/>
      <c r="G9" s="38"/>
      <c r="H9" s="1"/>
      <c r="I9" s="40"/>
      <c r="J9" s="37">
        <f>I9*I6</f>
        <v>0</v>
      </c>
      <c r="K9" s="37"/>
      <c r="L9" s="37"/>
      <c r="M9" s="37"/>
      <c r="N9" s="45"/>
      <c r="O9" s="38"/>
      <c r="P9" s="1"/>
    </row>
    <row r="10" spans="1:16" ht="15.5" x14ac:dyDescent="0.35">
      <c r="A10" s="39"/>
      <c r="B10" s="34">
        <f>A10*A6</f>
        <v>0</v>
      </c>
      <c r="C10" s="37"/>
      <c r="D10" s="37"/>
      <c r="E10" s="37"/>
      <c r="F10" s="50"/>
      <c r="G10" s="38"/>
      <c r="H10" s="1"/>
      <c r="I10" s="41"/>
      <c r="J10" s="35">
        <f>I10*I6</f>
        <v>0</v>
      </c>
      <c r="K10" s="37"/>
      <c r="L10" s="37"/>
      <c r="M10" s="37"/>
      <c r="N10" s="45"/>
      <c r="O10" s="38"/>
      <c r="P10" s="1"/>
    </row>
    <row r="11" spans="1:16" ht="15.5" x14ac:dyDescent="0.35">
      <c r="A11" s="32"/>
      <c r="B11" s="9">
        <f>SUM(B7:B10)</f>
        <v>800702</v>
      </c>
      <c r="C11" s="37"/>
      <c r="D11" s="37"/>
      <c r="E11" s="37"/>
      <c r="F11" s="50"/>
      <c r="G11" s="38"/>
      <c r="H11" s="1"/>
      <c r="I11" s="40"/>
      <c r="J11" s="42">
        <f>SUM(J7:J10)</f>
        <v>768868</v>
      </c>
      <c r="K11" s="37"/>
      <c r="L11" s="37"/>
      <c r="M11" s="37"/>
      <c r="N11" s="45"/>
      <c r="O11" s="38"/>
      <c r="P11" s="1"/>
    </row>
    <row r="12" spans="1:16" ht="15.5" x14ac:dyDescent="0.35">
      <c r="A12" s="8"/>
      <c r="B12" s="10"/>
      <c r="C12" s="10"/>
      <c r="D12" s="10"/>
      <c r="E12" s="10" t="s">
        <v>7</v>
      </c>
      <c r="F12" s="50"/>
      <c r="G12" s="11" t="s">
        <v>10</v>
      </c>
      <c r="H12" s="1"/>
      <c r="I12" s="8"/>
      <c r="J12" s="10"/>
      <c r="K12" s="10"/>
      <c r="L12" s="10"/>
      <c r="M12" s="10" t="s">
        <v>7</v>
      </c>
      <c r="N12" s="44"/>
      <c r="O12" s="11" t="s">
        <v>10</v>
      </c>
      <c r="P12" s="1"/>
    </row>
    <row r="13" spans="1:16" ht="15.5" x14ac:dyDescent="0.35">
      <c r="A13" s="8"/>
      <c r="B13" s="10"/>
      <c r="C13" s="10"/>
      <c r="D13" s="12" t="s">
        <v>11</v>
      </c>
      <c r="E13" s="10" t="s">
        <v>6</v>
      </c>
      <c r="F13" s="51" t="s">
        <v>8</v>
      </c>
      <c r="G13" s="11" t="s">
        <v>9</v>
      </c>
      <c r="H13" s="1"/>
      <c r="I13" s="8"/>
      <c r="J13" s="10"/>
      <c r="K13" s="10"/>
      <c r="L13" s="12" t="s">
        <v>11</v>
      </c>
      <c r="M13" s="10" t="s">
        <v>6</v>
      </c>
      <c r="N13" s="46" t="s">
        <v>8</v>
      </c>
      <c r="O13" s="11" t="s">
        <v>9</v>
      </c>
      <c r="P13" s="1"/>
    </row>
    <row r="14" spans="1:16" ht="15.5" x14ac:dyDescent="0.35">
      <c r="A14" s="13" t="s">
        <v>3</v>
      </c>
      <c r="B14" s="14">
        <f>B11/1924</f>
        <v>416.16528066528065</v>
      </c>
      <c r="C14" s="10"/>
      <c r="D14" s="14">
        <f>B14*1.5</f>
        <v>624.24792099792103</v>
      </c>
      <c r="E14" s="14">
        <f>D14*0.1888/3</f>
        <v>39.286002494802496</v>
      </c>
      <c r="F14" s="52">
        <f>SUM(D14:E14)</f>
        <v>663.53392349272349</v>
      </c>
      <c r="G14" s="16">
        <v>199.67</v>
      </c>
      <c r="H14" s="1"/>
      <c r="I14" s="13" t="s">
        <v>3</v>
      </c>
      <c r="J14" s="14">
        <f>J11/1924</f>
        <v>399.61954261954264</v>
      </c>
      <c r="K14" s="10"/>
      <c r="L14" s="14">
        <f>J14*1.5</f>
        <v>599.42931392931393</v>
      </c>
      <c r="M14" s="14">
        <f>L14*0.1888/3</f>
        <v>37.724084823284819</v>
      </c>
      <c r="N14" s="54">
        <f>SUM(L14:M14)</f>
        <v>637.15339875259872</v>
      </c>
      <c r="O14" s="16">
        <v>199.67</v>
      </c>
      <c r="P14" s="1"/>
    </row>
    <row r="15" spans="1:16" ht="15.5" x14ac:dyDescent="0.35">
      <c r="A15" s="17"/>
      <c r="B15" s="18"/>
      <c r="C15" s="19"/>
      <c r="D15" s="19"/>
      <c r="E15" s="19"/>
      <c r="F15" s="53"/>
      <c r="G15" s="20">
        <f>SUM(F14:G14)</f>
        <v>863.20392349272345</v>
      </c>
      <c r="H15" s="1"/>
      <c r="I15" s="17"/>
      <c r="J15" s="18"/>
      <c r="K15" s="19"/>
      <c r="L15" s="19"/>
      <c r="M15" s="19"/>
      <c r="N15" s="48"/>
      <c r="O15" s="20">
        <f>SUM(N14:O14)</f>
        <v>836.82339875259868</v>
      </c>
      <c r="P15" s="1"/>
    </row>
    <row r="16" spans="1:16" ht="15.5" x14ac:dyDescent="0.35">
      <c r="A16" s="21"/>
      <c r="B16" s="14"/>
      <c r="C16" s="10"/>
      <c r="D16" s="10"/>
      <c r="E16" s="10"/>
      <c r="F16" s="10"/>
      <c r="G16" s="15"/>
      <c r="H16" s="1"/>
      <c r="I16" s="21"/>
      <c r="J16" s="14"/>
      <c r="K16" s="10"/>
      <c r="L16" s="10"/>
      <c r="M16" s="10"/>
      <c r="N16" s="10"/>
      <c r="O16" s="15"/>
      <c r="P16" s="1"/>
    </row>
    <row r="17" spans="1:16" ht="15.5" x14ac:dyDescent="0.35">
      <c r="A17" s="5" t="s">
        <v>19</v>
      </c>
      <c r="B17" s="6"/>
      <c r="C17" s="6"/>
      <c r="D17" s="6"/>
      <c r="E17" s="6"/>
      <c r="F17" s="43"/>
      <c r="G17" s="7"/>
      <c r="H17" s="1"/>
      <c r="I17" s="5" t="s">
        <v>19</v>
      </c>
      <c r="J17" s="6"/>
      <c r="K17" s="6"/>
      <c r="L17" s="6"/>
      <c r="M17" s="6"/>
      <c r="N17" s="43"/>
      <c r="O17" s="7"/>
      <c r="P17" s="1"/>
    </row>
    <row r="18" spans="1:16" ht="15.5" x14ac:dyDescent="0.35">
      <c r="A18" s="8">
        <v>1.061123</v>
      </c>
      <c r="B18" s="10" t="s">
        <v>25</v>
      </c>
      <c r="C18" s="10"/>
      <c r="D18" s="10"/>
      <c r="E18" s="10"/>
      <c r="F18" s="44"/>
      <c r="G18" s="11"/>
      <c r="H18" s="1"/>
      <c r="I18" s="8">
        <v>1.061123</v>
      </c>
      <c r="J18" s="10" t="s">
        <v>25</v>
      </c>
      <c r="K18" s="10"/>
      <c r="L18" s="10"/>
      <c r="M18" s="10"/>
      <c r="N18" s="44"/>
      <c r="O18" s="11"/>
      <c r="P18" s="1"/>
    </row>
    <row r="19" spans="1:16" ht="15.5" x14ac:dyDescent="0.35">
      <c r="A19" s="8" t="s">
        <v>13</v>
      </c>
      <c r="B19" s="36">
        <v>783160</v>
      </c>
      <c r="C19" s="10"/>
      <c r="D19" s="10"/>
      <c r="E19" s="10"/>
      <c r="F19" s="44"/>
      <c r="G19" s="11"/>
      <c r="H19" s="1"/>
      <c r="I19" s="8" t="s">
        <v>13</v>
      </c>
      <c r="J19" s="31">
        <v>751326</v>
      </c>
      <c r="K19" s="10"/>
      <c r="L19" s="10"/>
      <c r="M19" s="10"/>
      <c r="N19" s="44"/>
      <c r="O19" s="11"/>
      <c r="P19" s="1"/>
    </row>
    <row r="20" spans="1:16" ht="15.5" x14ac:dyDescent="0.35">
      <c r="A20" s="32"/>
      <c r="B20" s="36">
        <f>A20*A18</f>
        <v>0</v>
      </c>
      <c r="C20" s="10"/>
      <c r="D20" s="10"/>
      <c r="E20" s="10"/>
      <c r="F20" s="44"/>
      <c r="G20" s="11"/>
      <c r="H20" s="1"/>
      <c r="I20" s="22"/>
      <c r="J20" s="31">
        <f>I20*I18</f>
        <v>0</v>
      </c>
      <c r="K20" s="10"/>
      <c r="L20" s="10"/>
      <c r="M20" s="10"/>
      <c r="N20" s="44"/>
      <c r="O20" s="11"/>
      <c r="P20" s="1"/>
    </row>
    <row r="21" spans="1:16" ht="15.5" x14ac:dyDescent="0.35">
      <c r="A21" s="22"/>
      <c r="B21" s="23">
        <f>A21*A18</f>
        <v>0</v>
      </c>
      <c r="C21" s="23"/>
      <c r="D21" s="37"/>
      <c r="E21" s="37"/>
      <c r="F21" s="45"/>
      <c r="G21" s="38"/>
      <c r="H21" s="1"/>
      <c r="I21" s="22"/>
      <c r="J21" s="23">
        <f>I21*I18</f>
        <v>0</v>
      </c>
      <c r="K21" s="23"/>
      <c r="L21" s="37"/>
      <c r="M21" s="37"/>
      <c r="N21" s="45"/>
      <c r="O21" s="38"/>
      <c r="P21" s="1"/>
    </row>
    <row r="22" spans="1:16" ht="15.5" x14ac:dyDescent="0.35">
      <c r="A22" s="24"/>
      <c r="B22" s="25">
        <f>A22*A18</f>
        <v>0</v>
      </c>
      <c r="C22" s="23"/>
      <c r="D22" s="37"/>
      <c r="E22" s="37"/>
      <c r="F22" s="45"/>
      <c r="G22" s="38"/>
      <c r="H22" s="1"/>
      <c r="I22" s="24"/>
      <c r="J22" s="25">
        <f>I22*I18</f>
        <v>0</v>
      </c>
      <c r="K22" s="23"/>
      <c r="L22" s="37"/>
      <c r="M22" s="37"/>
      <c r="N22" s="45"/>
      <c r="O22" s="38"/>
      <c r="P22" s="1"/>
    </row>
    <row r="23" spans="1:16" ht="15.5" x14ac:dyDescent="0.35">
      <c r="A23" s="22"/>
      <c r="B23" s="23">
        <f>SUM(B19:B22)</f>
        <v>783160</v>
      </c>
      <c r="C23" s="23"/>
      <c r="D23" s="10"/>
      <c r="E23" s="10" t="s">
        <v>7</v>
      </c>
      <c r="F23" s="44"/>
      <c r="G23" s="11" t="s">
        <v>10</v>
      </c>
      <c r="H23" s="1"/>
      <c r="I23" s="22"/>
      <c r="J23" s="23">
        <f>SUM(J19:J22)</f>
        <v>751326</v>
      </c>
      <c r="K23" s="23"/>
      <c r="L23" s="10"/>
      <c r="M23" s="10" t="s">
        <v>7</v>
      </c>
      <c r="N23" s="44"/>
      <c r="O23" s="11" t="s">
        <v>10</v>
      </c>
      <c r="P23" s="1"/>
    </row>
    <row r="24" spans="1:16" ht="15.5" x14ac:dyDescent="0.35">
      <c r="A24" s="22"/>
      <c r="B24" s="23"/>
      <c r="C24" s="23"/>
      <c r="D24" s="12" t="s">
        <v>11</v>
      </c>
      <c r="E24" s="10" t="s">
        <v>6</v>
      </c>
      <c r="F24" s="46" t="s">
        <v>8</v>
      </c>
      <c r="G24" s="11" t="s">
        <v>9</v>
      </c>
      <c r="H24" s="1"/>
      <c r="I24" s="22"/>
      <c r="J24" s="23"/>
      <c r="K24" s="23"/>
      <c r="L24" s="12" t="s">
        <v>11</v>
      </c>
      <c r="M24" s="10" t="s">
        <v>6</v>
      </c>
      <c r="N24" s="46" t="s">
        <v>8</v>
      </c>
      <c r="O24" s="11" t="s">
        <v>9</v>
      </c>
      <c r="P24" s="1"/>
    </row>
    <row r="25" spans="1:16" ht="15.5" x14ac:dyDescent="0.35">
      <c r="A25" s="8" t="s">
        <v>3</v>
      </c>
      <c r="B25" s="26">
        <f>B23/1924</f>
        <v>407.04781704781703</v>
      </c>
      <c r="C25" s="10"/>
      <c r="D25" s="26">
        <f>B25*1.5</f>
        <v>610.57172557172555</v>
      </c>
      <c r="E25" s="26">
        <f>D25*0.1888/3</f>
        <v>38.425313929313923</v>
      </c>
      <c r="F25" s="47">
        <f>SUM(D25:E25)</f>
        <v>648.99703950103947</v>
      </c>
      <c r="G25" s="16">
        <v>199.67</v>
      </c>
      <c r="H25" s="1"/>
      <c r="I25" s="8" t="s">
        <v>3</v>
      </c>
      <c r="J25" s="26">
        <f>J23/1924</f>
        <v>390.50207900207903</v>
      </c>
      <c r="K25" s="10"/>
      <c r="L25" s="26">
        <f>J25*1.5</f>
        <v>585.75311850311857</v>
      </c>
      <c r="M25" s="26">
        <f>L25*0.1888/3</f>
        <v>36.863396257796261</v>
      </c>
      <c r="N25" s="47">
        <f>SUM(L25:M25)</f>
        <v>622.61651476091481</v>
      </c>
      <c r="O25" s="16">
        <v>199.67</v>
      </c>
      <c r="P25" s="1"/>
    </row>
    <row r="26" spans="1:16" ht="15.5" x14ac:dyDescent="0.35">
      <c r="A26" s="27"/>
      <c r="B26" s="19"/>
      <c r="C26" s="19"/>
      <c r="D26" s="19"/>
      <c r="E26" s="19"/>
      <c r="F26" s="48"/>
      <c r="G26" s="28">
        <f>SUM(F25:G25)</f>
        <v>848.66703950103943</v>
      </c>
      <c r="H26" s="1"/>
      <c r="I26" s="27"/>
      <c r="J26" s="19"/>
      <c r="K26" s="19"/>
      <c r="L26" s="19"/>
      <c r="M26" s="19"/>
      <c r="N26" s="48"/>
      <c r="O26" s="28">
        <f>SUM(N25:O25)</f>
        <v>822.28651476091477</v>
      </c>
      <c r="P26" s="1"/>
    </row>
    <row r="27" spans="1:16" ht="15.5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9" spans="1:16" ht="15.5" x14ac:dyDescent="0.35">
      <c r="A29" s="1" t="s">
        <v>12</v>
      </c>
    </row>
  </sheetData>
  <phoneticPr fontId="2" type="noConversion"/>
  <pageMargins left="0.75" right="0.75" top="1" bottom="1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Eksempler</vt:lpstr>
      <vt:lpstr>Tast selv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Hansen</dc:creator>
  <cp:lastModifiedBy>Marianne Hansen</cp:lastModifiedBy>
  <cp:lastPrinted>2020-03-06T13:35:20Z</cp:lastPrinted>
  <dcterms:created xsi:type="dcterms:W3CDTF">2014-12-15T08:53:16Z</dcterms:created>
  <dcterms:modified xsi:type="dcterms:W3CDTF">2021-06-03T19:48:18Z</dcterms:modified>
</cp:coreProperties>
</file>